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rant Accounting\Forms\Salary Cap Worksheet\"/>
    </mc:Choice>
  </mc:AlternateContent>
  <xr:revisionPtr revIDLastSave="0" documentId="13_ncr:1_{AD301218-4933-43B8-B6DE-FB82DF3465CA}" xr6:coauthVersionLast="47" xr6:coauthVersionMax="47" xr10:uidLastSave="{00000000-0000-0000-0000-000000000000}"/>
  <bookViews>
    <workbookView xWindow="-120" yWindow="-120" windowWidth="29040" windowHeight="15840" tabRatio="371" xr2:uid="{D4F4C464-8514-4BC1-8BD0-487E2FE5337E}"/>
  </bookViews>
  <sheets>
    <sheet name="Single Grant" sheetId="2" r:id="rId1"/>
    <sheet name="Multi-Gra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G29" i="1" s="1"/>
  <c r="H29" i="1" s="1"/>
  <c r="D29" i="1"/>
  <c r="E28" i="1"/>
  <c r="G28" i="1" s="1"/>
  <c r="H28" i="1" s="1"/>
  <c r="D28" i="1"/>
  <c r="E27" i="1"/>
  <c r="F27" i="1" s="1"/>
  <c r="D27" i="1"/>
  <c r="C13" i="2"/>
  <c r="I29" i="1" l="1"/>
  <c r="I28" i="1"/>
  <c r="F28" i="1"/>
  <c r="G27" i="1"/>
  <c r="H27" i="1" s="1"/>
  <c r="I27" i="1" s="1"/>
  <c r="C15" i="2"/>
  <c r="C17" i="2" s="1"/>
  <c r="C19" i="2" l="1"/>
  <c r="C21" i="2" s="1"/>
  <c r="C23" i="2" s="1"/>
  <c r="D16" i="1"/>
  <c r="E33" i="1" l="1"/>
  <c r="F33" i="1" s="1"/>
  <c r="E32" i="1"/>
  <c r="F32" i="1" s="1"/>
  <c r="E31" i="1"/>
  <c r="F31" i="1" s="1"/>
  <c r="E30" i="1"/>
  <c r="F30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D33" i="1"/>
  <c r="D32" i="1"/>
  <c r="D31" i="1"/>
  <c r="D30" i="1"/>
  <c r="D26" i="1"/>
  <c r="D25" i="1"/>
  <c r="D24" i="1"/>
  <c r="D23" i="1"/>
  <c r="D22" i="1"/>
  <c r="D21" i="1"/>
  <c r="D20" i="1"/>
  <c r="D19" i="1"/>
  <c r="C34" i="1"/>
  <c r="G31" i="1" l="1"/>
  <c r="H31" i="1" s="1"/>
  <c r="I31" i="1" s="1"/>
  <c r="G30" i="1"/>
  <c r="G24" i="1"/>
  <c r="G33" i="1"/>
  <c r="G22" i="1"/>
  <c r="G19" i="1"/>
  <c r="G26" i="1"/>
  <c r="H26" i="1" s="1"/>
  <c r="G25" i="1"/>
  <c r="G32" i="1"/>
  <c r="H32" i="1" s="1"/>
  <c r="D34" i="1"/>
  <c r="G21" i="1"/>
  <c r="G23" i="1"/>
  <c r="H23" i="1" s="1"/>
  <c r="F34" i="1"/>
  <c r="G20" i="1"/>
  <c r="E34" i="1"/>
  <c r="H20" i="1" l="1"/>
  <c r="I20" i="1" s="1"/>
  <c r="H33" i="1"/>
  <c r="I33" i="1" s="1"/>
  <c r="H22" i="1"/>
  <c r="I22" i="1" s="1"/>
  <c r="H21" i="1"/>
  <c r="I21" i="1" s="1"/>
  <c r="H24" i="1"/>
  <c r="I24" i="1" s="1"/>
  <c r="H30" i="1"/>
  <c r="I30" i="1" s="1"/>
  <c r="H25" i="1"/>
  <c r="I25" i="1" s="1"/>
  <c r="H19" i="1"/>
  <c r="H34" i="1" s="1"/>
  <c r="I34" i="1" s="1"/>
  <c r="I26" i="1"/>
  <c r="G34" i="1"/>
  <c r="I32" i="1"/>
  <c r="I23" i="1"/>
  <c r="I19" i="1" l="1"/>
</calcChain>
</file>

<file path=xl/sharedStrings.xml><?xml version="1.0" encoding="utf-8"?>
<sst xmlns="http://schemas.openxmlformats.org/spreadsheetml/2006/main" count="60" uniqueCount="57">
  <si>
    <t>Employee Name:</t>
  </si>
  <si>
    <t>Salary Cost Share %</t>
  </si>
  <si>
    <t>Total Amount</t>
  </si>
  <si>
    <t>Grant 1</t>
  </si>
  <si>
    <t>Grant 2</t>
  </si>
  <si>
    <t>Grant 3</t>
  </si>
  <si>
    <t>Grant 4</t>
  </si>
  <si>
    <t>Grant 5</t>
  </si>
  <si>
    <t>Grant 6</t>
  </si>
  <si>
    <t>Grant 7</t>
  </si>
  <si>
    <t>Grant 8</t>
  </si>
  <si>
    <t>Grant 9</t>
  </si>
  <si>
    <t>Grant 10</t>
  </si>
  <si>
    <t>Grant 11</t>
  </si>
  <si>
    <t>Grant 12</t>
  </si>
  <si>
    <t>Name of Individual:</t>
  </si>
  <si>
    <t># of months</t>
  </si>
  <si>
    <t>Enter Applicable Salary Cap</t>
  </si>
  <si>
    <t>Total Effort on Project</t>
  </si>
  <si>
    <t xml:space="preserve">Notes - </t>
  </si>
  <si>
    <t>Per Federal regulations, direct salary paid to an individual under a Department of Health and Human Services (HHS) grant, cooperative agreement, or applicable contract is limited to a rate no greater than the Executive Level II salary of the Federal Executive Pay Scale.  For the National Institutes of Health, this is referred to as the NIH Salary Cap.</t>
  </si>
  <si>
    <t>Project number/
Speedtype (ST)</t>
  </si>
  <si>
    <t>Enter Full Time Institutional Base Salary
(see definition below)</t>
  </si>
  <si>
    <t>Total IBS related to % effort</t>
  </si>
  <si>
    <t>Allowable Salary Charged to Grant</t>
  </si>
  <si>
    <t>Required Cost Sharing</t>
  </si>
  <si>
    <t>% of IBS - Required Cost Sharing</t>
  </si>
  <si>
    <t>% of IBS Charged to Grant  *</t>
  </si>
  <si>
    <t>% of IBS - Required Cost Sharing  *</t>
  </si>
  <si>
    <t>* Percent rates have been rounded up for Required Cost Sharing, and rounded down for IBS Charged to Grant.</t>
  </si>
  <si>
    <t>Institutional Base Salary (IBS)  **</t>
  </si>
  <si>
    <t xml:space="preserve"> - Many non-federal sponsors have also adopted the NIH salary cap threshold for charging to grants (i.e. American Cancer Society, American Heart Association, etc…)</t>
  </si>
  <si>
    <t xml:space="preserve">                                 ONLY enter information requested in blue highlighted cells.</t>
  </si>
  <si>
    <r>
      <t xml:space="preserve">NIH SALARY CAP HISTORY
</t>
    </r>
    <r>
      <rPr>
        <sz val="11"/>
        <color theme="1"/>
        <rFont val="Calibri"/>
        <family val="2"/>
        <scheme val="minor"/>
      </rPr>
      <t>for awards issued between below dates</t>
    </r>
  </si>
  <si>
    <t>** Institutional Base Salary (IBS) is the annual compensation paid by the University for an employee's</t>
  </si>
  <si>
    <t>organization including, but not limited to UMass Memorial HealthCare or Howard Hughes Medical Institute.</t>
  </si>
  <si>
    <t>The IBS does not include bonuses, one-time payments, incentive pay, or salary support funded by another</t>
  </si>
  <si>
    <t xml:space="preserve">                                 ONLY enter information requested highlighted cells.</t>
  </si>
  <si>
    <t xml:space="preserve"> Please use the Multi-Grant worksheet for individuals funded from multiple DHHS grants.</t>
  </si>
  <si>
    <t>Allowable Salary Charge to Grant</t>
  </si>
  <si>
    <t>% Effort on Project/Grant</t>
  </si>
  <si>
    <t>Applicable Salary Cap</t>
  </si>
  <si>
    <t>This spreadsheet will calculate the direct salary amount allowable to an HHS grant, cooperative agreement or applicable contract.  Please complete the highlighted fields below.  Additional guidance/definitions and a history of the Applicable Salary Cap is provided on the "Single Grant" worksheet.</t>
  </si>
  <si>
    <t xml:space="preserve"> % effort on Project/Grant</t>
  </si>
  <si>
    <t>% of IBS charged to Grant</t>
  </si>
  <si>
    <t>NIH/DHHS SALARY CAP CALCULATION</t>
  </si>
  <si>
    <t xml:space="preserve"> - If IBS is over NIH/DHHS Salary Cap, the cost-shared amount MUST be documented.</t>
  </si>
  <si>
    <t>Insitutional Base Salary (IBS)</t>
  </si>
  <si>
    <t>If Institutional Base Salary (IBS) exceeds the NIH/DHHS Salary Cap, the cost-shared amount MUST be documented.</t>
  </si>
  <si>
    <t xml:space="preserve">appointment whether that individual's time is spent on research, education and teaching, or administration.  </t>
  </si>
  <si>
    <t>Grant 13</t>
  </si>
  <si>
    <t>Grant 14</t>
  </si>
  <si>
    <t>Grant 15</t>
  </si>
  <si>
    <t>Until Amended</t>
  </si>
  <si>
    <t>rev. 10/29/2024</t>
  </si>
  <si>
    <t>This should equal the % effor on Proj/Grant</t>
  </si>
  <si>
    <t>rev. 10/27/2024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</si>
</sst>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6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66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43" fontId="2" fillId="0" borderId="0" xfId="1" applyFont="1"/>
    <xf numFmtId="10" fontId="2" fillId="0" borderId="0" xfId="1" applyNumberFormat="1" applyFont="1"/>
    <xf numFmtId="0" fontId="3" fillId="0" borderId="0" xfId="0" applyFont="1"/>
    <xf numFmtId="43" fontId="4" fillId="0" borderId="0" xfId="1" applyFont="1"/>
    <xf numFmtId="10" fontId="4" fillId="0" borderId="0" xfId="1" applyNumberFormat="1" applyFont="1"/>
    <xf numFmtId="43" fontId="5" fillId="0" borderId="0" xfId="1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10" fontId="5" fillId="0" borderId="6" xfId="0" applyNumberFormat="1" applyFont="1" applyBorder="1"/>
    <xf numFmtId="0" fontId="7" fillId="0" borderId="0" xfId="0" applyFont="1"/>
    <xf numFmtId="164" fontId="0" fillId="0" borderId="0" xfId="0" applyNumberFormat="1"/>
    <xf numFmtId="10" fontId="0" fillId="0" borderId="5" xfId="0" applyNumberFormat="1" applyBorder="1" applyAlignment="1">
      <alignment horizontal="center"/>
    </xf>
    <xf numFmtId="164" fontId="0" fillId="0" borderId="6" xfId="0" applyNumberFormat="1" applyBorder="1"/>
    <xf numFmtId="10" fontId="0" fillId="0" borderId="7" xfId="0" applyNumberFormat="1" applyBorder="1" applyAlignment="1">
      <alignment horizontal="center"/>
    </xf>
    <xf numFmtId="0" fontId="0" fillId="0" borderId="4" xfId="0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12" xfId="0" applyFont="1" applyBorder="1"/>
    <xf numFmtId="44" fontId="2" fillId="0" borderId="0" xfId="2" applyFont="1" applyBorder="1" applyProtection="1"/>
    <xf numFmtId="0" fontId="0" fillId="0" borderId="12" xfId="0" applyBorder="1"/>
    <xf numFmtId="44" fontId="0" fillId="0" borderId="0" xfId="0" applyNumberFormat="1"/>
    <xf numFmtId="44" fontId="11" fillId="0" borderId="0" xfId="0" applyNumberFormat="1" applyFont="1"/>
    <xf numFmtId="44" fontId="11" fillId="0" borderId="0" xfId="2" applyFont="1" applyFill="1" applyBorder="1" applyProtection="1"/>
    <xf numFmtId="0" fontId="0" fillId="0" borderId="14" xfId="0" applyBorder="1"/>
    <xf numFmtId="0" fontId="11" fillId="0" borderId="16" xfId="0" applyFont="1" applyBorder="1"/>
    <xf numFmtId="165" fontId="11" fillId="0" borderId="17" xfId="0" applyNumberFormat="1" applyFont="1" applyBorder="1"/>
    <xf numFmtId="0" fontId="11" fillId="0" borderId="0" xfId="0" applyFont="1"/>
    <xf numFmtId="165" fontId="11" fillId="0" borderId="0" xfId="0" applyNumberFormat="1" applyFont="1"/>
    <xf numFmtId="0" fontId="1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14" fontId="0" fillId="0" borderId="15" xfId="0" applyNumberFormat="1" applyBorder="1"/>
    <xf numFmtId="44" fontId="14" fillId="3" borderId="0" xfId="2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166" fontId="16" fillId="0" borderId="21" xfId="2" applyNumberFormat="1" applyFont="1" applyBorder="1"/>
    <xf numFmtId="166" fontId="16" fillId="0" borderId="27" xfId="2" applyNumberFormat="1" applyFont="1" applyBorder="1"/>
    <xf numFmtId="14" fontId="0" fillId="0" borderId="28" xfId="0" applyNumberFormat="1" applyBorder="1"/>
    <xf numFmtId="167" fontId="11" fillId="0" borderId="0" xfId="0" applyNumberFormat="1" applyFont="1"/>
    <xf numFmtId="167" fontId="11" fillId="0" borderId="0" xfId="2" applyNumberFormat="1" applyFont="1" applyFill="1" applyBorder="1" applyProtection="1"/>
    <xf numFmtId="0" fontId="18" fillId="0" borderId="12" xfId="0" applyFont="1" applyBorder="1"/>
    <xf numFmtId="44" fontId="8" fillId="0" borderId="15" xfId="0" applyNumberFormat="1" applyFont="1" applyBorder="1"/>
    <xf numFmtId="44" fontId="2" fillId="3" borderId="15" xfId="2" applyFont="1" applyFill="1" applyBorder="1" applyProtection="1">
      <protection locked="0"/>
    </xf>
    <xf numFmtId="10" fontId="0" fillId="3" borderId="14" xfId="0" applyNumberFormat="1" applyFill="1" applyBorder="1" applyProtection="1">
      <protection locked="0"/>
    </xf>
    <xf numFmtId="44" fontId="2" fillId="0" borderId="0" xfId="2" applyFont="1" applyFill="1" applyBorder="1" applyProtection="1"/>
    <xf numFmtId="2" fontId="0" fillId="0" borderId="0" xfId="0" applyNumberFormat="1"/>
    <xf numFmtId="0" fontId="0" fillId="2" borderId="0" xfId="0" applyFill="1" applyProtection="1">
      <protection locked="0"/>
    </xf>
    <xf numFmtId="164" fontId="15" fillId="2" borderId="0" xfId="0" applyNumberFormat="1" applyFont="1" applyFill="1" applyProtection="1">
      <protection locked="0"/>
    </xf>
    <xf numFmtId="0" fontId="8" fillId="0" borderId="4" xfId="0" applyFont="1" applyBorder="1"/>
    <xf numFmtId="0" fontId="0" fillId="3" borderId="19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0" fontId="0" fillId="4" borderId="19" xfId="0" applyNumberFormat="1" applyFill="1" applyBorder="1" applyProtection="1">
      <protection locked="0"/>
    </xf>
    <xf numFmtId="10" fontId="0" fillId="4" borderId="20" xfId="0" applyNumberFormat="1" applyFill="1" applyBorder="1" applyProtection="1">
      <protection locked="0"/>
    </xf>
    <xf numFmtId="164" fontId="0" fillId="4" borderId="0" xfId="0" applyNumberFormat="1" applyFill="1" applyProtection="1">
      <protection locked="0"/>
    </xf>
    <xf numFmtId="43" fontId="4" fillId="0" borderId="0" xfId="1" applyFont="1" applyProtection="1"/>
    <xf numFmtId="10" fontId="4" fillId="0" borderId="0" xfId="1" applyNumberFormat="1" applyFont="1" applyProtection="1"/>
    <xf numFmtId="43" fontId="2" fillId="0" borderId="0" xfId="1" applyFont="1" applyProtection="1"/>
    <xf numFmtId="43" fontId="2" fillId="0" borderId="0" xfId="1" applyFont="1" applyFill="1" applyProtection="1"/>
    <xf numFmtId="10" fontId="2" fillId="0" borderId="0" xfId="1" applyNumberFormat="1" applyFont="1" applyFill="1" applyProtection="1"/>
    <xf numFmtId="10" fontId="2" fillId="0" borderId="0" xfId="1" applyNumberFormat="1" applyFont="1" applyProtection="1"/>
    <xf numFmtId="0" fontId="0" fillId="0" borderId="3" xfId="0" applyBorder="1"/>
    <xf numFmtId="0" fontId="0" fillId="0" borderId="5" xfId="0" applyBorder="1"/>
    <xf numFmtId="10" fontId="0" fillId="0" borderId="0" xfId="0" applyNumberFormat="1"/>
    <xf numFmtId="0" fontId="8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19" fillId="0" borderId="0" xfId="0" applyFont="1"/>
    <xf numFmtId="49" fontId="2" fillId="0" borderId="0" xfId="1" applyNumberFormat="1" applyFont="1" applyAlignment="1">
      <alignment wrapText="1"/>
    </xf>
    <xf numFmtId="0" fontId="8" fillId="0" borderId="4" xfId="0" applyFont="1" applyBorder="1" applyAlignment="1">
      <alignment wrapText="1"/>
    </xf>
    <xf numFmtId="166" fontId="16" fillId="0" borderId="0" xfId="2" applyNumberFormat="1" applyFont="1" applyBorder="1"/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49" fontId="2" fillId="0" borderId="0" xfId="1" applyNumberFormat="1" applyFont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49" fontId="3" fillId="0" borderId="0" xfId="1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14" fontId="17" fillId="0" borderId="29" xfId="0" applyNumberFormat="1" applyFont="1" applyBorder="1" applyAlignment="1">
      <alignment horizontal="right"/>
    </xf>
    <xf numFmtId="0" fontId="17" fillId="0" borderId="23" xfId="0" applyFont="1" applyBorder="1" applyAlignment="1">
      <alignment horizontal="center"/>
    </xf>
    <xf numFmtId="0" fontId="17" fillId="0" borderId="2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1905000</xdr:colOff>
      <xdr:row>0</xdr:row>
      <xdr:rowOff>714375</xdr:rowOff>
    </xdr:to>
    <xdr:pic>
      <xdr:nvPicPr>
        <xdr:cNvPr id="2" name="Picture 1" descr="umasslogoformal">
          <a:extLst>
            <a:ext uri="{FF2B5EF4-FFF2-40B4-BE49-F238E27FC236}">
              <a16:creationId xmlns:a16="http://schemas.microsoft.com/office/drawing/2014/main" id="{7A74FFE3-968D-4123-B677-490A6B73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161925</xdr:colOff>
      <xdr:row>29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9575CA-0E7E-4392-8EFA-348114EC1256}"/>
            </a:ext>
          </a:extLst>
        </xdr:cNvPr>
        <xdr:cNvSpPr txBox="1"/>
      </xdr:nvSpPr>
      <xdr:spPr>
        <a:xfrm>
          <a:off x="7448550" y="796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0</xdr:rowOff>
    </xdr:from>
    <xdr:to>
      <xdr:col>2</xdr:col>
      <xdr:colOff>85725</xdr:colOff>
      <xdr:row>4</xdr:row>
      <xdr:rowOff>142875</xdr:rowOff>
    </xdr:to>
    <xdr:pic>
      <xdr:nvPicPr>
        <xdr:cNvPr id="2" name="Picture 1" descr="umasslogoformal">
          <a:extLst>
            <a:ext uri="{FF2B5EF4-FFF2-40B4-BE49-F238E27FC236}">
              <a16:creationId xmlns:a16="http://schemas.microsoft.com/office/drawing/2014/main" id="{E60ADEE1-ED2B-4887-9B6B-54E3F79D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000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4354-2532-41B9-9132-71A87130CD45}">
  <dimension ref="B1:J36"/>
  <sheetViews>
    <sheetView tabSelected="1" topLeftCell="A2" workbookViewId="0">
      <selection activeCell="C4" sqref="C4"/>
    </sheetView>
  </sheetViews>
  <sheetFormatPr defaultRowHeight="15" x14ac:dyDescent="0.25"/>
  <cols>
    <col min="1" max="1" width="3.28515625" customWidth="1"/>
    <col min="2" max="2" width="33.7109375" customWidth="1"/>
    <col min="3" max="3" width="22.28515625" customWidth="1"/>
    <col min="4" max="4" width="16.140625" customWidth="1"/>
    <col min="5" max="5" width="12" customWidth="1"/>
    <col min="6" max="6" width="12.42578125" bestFit="1" customWidth="1"/>
    <col min="7" max="7" width="10.7109375" bestFit="1" customWidth="1"/>
  </cols>
  <sheetData>
    <row r="1" spans="2:10" ht="58.5" customHeight="1" x14ac:dyDescent="0.25">
      <c r="B1" s="20"/>
    </row>
    <row r="2" spans="2:10" ht="77.25" customHeight="1" x14ac:dyDescent="0.25">
      <c r="B2" s="85" t="s">
        <v>20</v>
      </c>
      <c r="C2" s="85"/>
      <c r="D2" s="85"/>
      <c r="E2" s="85"/>
      <c r="F2" s="85"/>
      <c r="G2" s="76"/>
      <c r="H2" s="76"/>
      <c r="I2" s="76"/>
      <c r="J2" s="76"/>
    </row>
    <row r="3" spans="2:10" ht="15.75" customHeight="1" x14ac:dyDescent="0.25">
      <c r="B3" s="21" t="s">
        <v>32</v>
      </c>
    </row>
    <row r="4" spans="2:10" ht="20.25" customHeight="1" x14ac:dyDescent="0.25">
      <c r="B4" t="s">
        <v>15</v>
      </c>
      <c r="C4" s="42"/>
    </row>
    <row r="5" spans="2:10" ht="15.75" thickBot="1" x14ac:dyDescent="0.3">
      <c r="B5" t="s">
        <v>16</v>
      </c>
      <c r="C5" s="22">
        <v>12</v>
      </c>
      <c r="F5" s="14" t="s">
        <v>54</v>
      </c>
    </row>
    <row r="6" spans="2:10" ht="18.75" thickTop="1" x14ac:dyDescent="0.25">
      <c r="B6" s="86" t="s">
        <v>45</v>
      </c>
      <c r="C6" s="87"/>
      <c r="D6" s="87"/>
      <c r="E6" s="87"/>
      <c r="F6" s="88"/>
    </row>
    <row r="7" spans="2:10" ht="25.5" customHeight="1" x14ac:dyDescent="0.25">
      <c r="B7" s="23" t="s">
        <v>30</v>
      </c>
      <c r="C7" s="41">
        <v>274790</v>
      </c>
      <c r="D7" s="89" t="s">
        <v>22</v>
      </c>
      <c r="E7" s="89"/>
      <c r="F7" s="89"/>
    </row>
    <row r="8" spans="2:10" ht="12.75" customHeight="1" thickBot="1" x14ac:dyDescent="0.3">
      <c r="B8" s="25"/>
      <c r="C8" s="53"/>
      <c r="D8" s="90"/>
      <c r="E8" s="90"/>
      <c r="F8" s="90"/>
    </row>
    <row r="9" spans="2:10" ht="25.5" customHeight="1" thickTop="1" x14ac:dyDescent="0.25">
      <c r="B9" s="23" t="s">
        <v>17</v>
      </c>
      <c r="C9" s="50">
        <v>221900</v>
      </c>
      <c r="D9" s="79" t="s">
        <v>33</v>
      </c>
      <c r="E9" s="80"/>
      <c r="F9" s="81"/>
    </row>
    <row r="10" spans="2:10" ht="12.75" customHeight="1" x14ac:dyDescent="0.25">
      <c r="B10" s="23"/>
      <c r="C10" s="52"/>
      <c r="D10" s="82"/>
      <c r="E10" s="83"/>
      <c r="F10" s="84"/>
    </row>
    <row r="11" spans="2:10" ht="15" customHeight="1" x14ac:dyDescent="0.25">
      <c r="B11" s="25" t="s">
        <v>43</v>
      </c>
      <c r="C11" s="51">
        <v>0.5</v>
      </c>
      <c r="D11" s="43">
        <v>183300</v>
      </c>
      <c r="E11" s="39">
        <v>42015</v>
      </c>
      <c r="F11" s="40">
        <v>42378</v>
      </c>
    </row>
    <row r="12" spans="2:10" ht="15" customHeight="1" x14ac:dyDescent="0.25">
      <c r="B12" s="25"/>
      <c r="C12" s="24"/>
      <c r="D12" s="43">
        <v>185100</v>
      </c>
      <c r="E12" s="39">
        <v>42379</v>
      </c>
      <c r="F12" s="40">
        <v>42742</v>
      </c>
    </row>
    <row r="13" spans="2:10" ht="15" customHeight="1" x14ac:dyDescent="0.25">
      <c r="B13" s="25" t="s">
        <v>23</v>
      </c>
      <c r="C13" s="26">
        <f>ROUND(C11*C7,2)</f>
        <v>137395</v>
      </c>
      <c r="D13" s="43">
        <v>187000</v>
      </c>
      <c r="E13" s="39">
        <v>42743</v>
      </c>
      <c r="F13" s="40">
        <v>43106</v>
      </c>
    </row>
    <row r="14" spans="2:10" ht="15" customHeight="1" x14ac:dyDescent="0.25">
      <c r="B14" s="25"/>
      <c r="C14" s="26"/>
      <c r="D14" s="43">
        <v>189600</v>
      </c>
      <c r="E14" s="39">
        <v>43107</v>
      </c>
      <c r="F14" s="40">
        <v>43470</v>
      </c>
    </row>
    <row r="15" spans="2:10" ht="15" customHeight="1" x14ac:dyDescent="0.25">
      <c r="B15" s="48" t="s">
        <v>24</v>
      </c>
      <c r="C15" s="49">
        <f>ROUND(C11*C9,2)</f>
        <v>110950</v>
      </c>
      <c r="D15" s="43">
        <v>192300</v>
      </c>
      <c r="E15" s="39">
        <v>43471</v>
      </c>
      <c r="F15" s="40">
        <v>43834</v>
      </c>
    </row>
    <row r="16" spans="2:10" ht="15" customHeight="1" x14ac:dyDescent="0.25">
      <c r="B16" s="25"/>
      <c r="D16" s="43">
        <v>197300</v>
      </c>
      <c r="E16" s="39">
        <v>43835</v>
      </c>
      <c r="F16" s="40">
        <v>44198</v>
      </c>
    </row>
    <row r="17" spans="2:6" ht="15" customHeight="1" x14ac:dyDescent="0.25">
      <c r="B17" s="23" t="s">
        <v>27</v>
      </c>
      <c r="C17" s="46">
        <f>ROUNDDOWN(C15/C7,4)</f>
        <v>0.4037</v>
      </c>
      <c r="D17" s="43">
        <v>199300</v>
      </c>
      <c r="E17" s="39">
        <v>44199</v>
      </c>
      <c r="F17" s="40">
        <v>44562</v>
      </c>
    </row>
    <row r="18" spans="2:6" ht="15" customHeight="1" x14ac:dyDescent="0.25">
      <c r="B18" s="23"/>
      <c r="C18" s="27"/>
      <c r="D18" s="43">
        <v>203700</v>
      </c>
      <c r="E18" s="39">
        <v>44563</v>
      </c>
      <c r="F18" s="40">
        <v>44621</v>
      </c>
    </row>
    <row r="19" spans="2:6" ht="15" customHeight="1" x14ac:dyDescent="0.25">
      <c r="B19" s="23" t="s">
        <v>25</v>
      </c>
      <c r="C19" s="28">
        <f>+C13-C15</f>
        <v>26445</v>
      </c>
      <c r="D19" s="43">
        <v>212100</v>
      </c>
      <c r="E19" s="39">
        <v>44927</v>
      </c>
      <c r="F19" s="40">
        <v>45291</v>
      </c>
    </row>
    <row r="20" spans="2:6" ht="15" customHeight="1" thickBot="1" x14ac:dyDescent="0.3">
      <c r="B20" s="23"/>
      <c r="C20" s="28"/>
      <c r="D20" s="44">
        <v>221900</v>
      </c>
      <c r="E20" s="45">
        <v>45292</v>
      </c>
      <c r="F20" s="95" t="s">
        <v>53</v>
      </c>
    </row>
    <row r="21" spans="2:6" ht="15" customHeight="1" thickTop="1" x14ac:dyDescent="0.25">
      <c r="B21" s="23" t="s">
        <v>28</v>
      </c>
      <c r="C21" s="47">
        <f>ROUNDUP(C19/C7,4)</f>
        <v>9.6299999999999997E-2</v>
      </c>
      <c r="D21" s="78"/>
      <c r="E21" s="39"/>
      <c r="F21" s="40"/>
    </row>
    <row r="22" spans="2:6" ht="12.75" customHeight="1" x14ac:dyDescent="0.25">
      <c r="B22" s="25"/>
      <c r="C22" s="29"/>
      <c r="D22" s="91"/>
      <c r="E22" s="91"/>
      <c r="F22" s="91"/>
    </row>
    <row r="23" spans="2:6" ht="15" customHeight="1" thickBot="1" x14ac:dyDescent="0.3">
      <c r="B23" s="30" t="s">
        <v>18</v>
      </c>
      <c r="C23" s="31">
        <f>+C17+C21</f>
        <v>0.5</v>
      </c>
      <c r="D23" s="96" t="s">
        <v>55</v>
      </c>
      <c r="E23" s="96"/>
      <c r="F23" s="97"/>
    </row>
    <row r="24" spans="2:6" ht="11.25" customHeight="1" thickTop="1" x14ac:dyDescent="0.25">
      <c r="B24" s="32"/>
      <c r="C24" s="33"/>
    </row>
    <row r="25" spans="2:6" x14ac:dyDescent="0.25">
      <c r="B25" t="s">
        <v>29</v>
      </c>
      <c r="D25" s="75"/>
    </row>
    <row r="26" spans="2:6" x14ac:dyDescent="0.25">
      <c r="D26" s="75"/>
    </row>
    <row r="27" spans="2:6" x14ac:dyDescent="0.25">
      <c r="B27" t="s">
        <v>34</v>
      </c>
      <c r="D27" s="75"/>
    </row>
    <row r="28" spans="2:6" x14ac:dyDescent="0.25">
      <c r="B28" t="s">
        <v>49</v>
      </c>
      <c r="D28" s="75"/>
    </row>
    <row r="29" spans="2:6" x14ac:dyDescent="0.25">
      <c r="B29" t="s">
        <v>36</v>
      </c>
      <c r="D29" s="75"/>
    </row>
    <row r="30" spans="2:6" x14ac:dyDescent="0.25">
      <c r="B30" t="s">
        <v>35</v>
      </c>
      <c r="D30" s="75"/>
    </row>
    <row r="31" spans="2:6" x14ac:dyDescent="0.25">
      <c r="D31" s="75"/>
    </row>
    <row r="32" spans="2:6" x14ac:dyDescent="0.25">
      <c r="B32" s="34" t="s">
        <v>19</v>
      </c>
      <c r="D32" s="75"/>
    </row>
    <row r="33" spans="2:4" x14ac:dyDescent="0.25">
      <c r="B33" t="s">
        <v>46</v>
      </c>
      <c r="D33" s="75"/>
    </row>
    <row r="34" spans="2:4" ht="32.25" customHeight="1" x14ac:dyDescent="0.25">
      <c r="B34" s="94" t="s">
        <v>31</v>
      </c>
      <c r="C34" s="94"/>
      <c r="D34" s="94"/>
    </row>
    <row r="36" spans="2:4" x14ac:dyDescent="0.25">
      <c r="B36" t="s">
        <v>38</v>
      </c>
    </row>
  </sheetData>
  <sheetProtection algorithmName="SHA-512" hashValue="7UHTUQ65YYBFvcMkHUzvzHM8qvMY/r+KX90ZAEyJI0MPXIDJpZD9kd8wa0egYsh+YJMxmonUSiFwGd2VyzvM5g==" saltValue="OSAAQjVg23yvhE0DBxVcIA==" spinCount="100000" sheet="1" selectLockedCells="1"/>
  <protectedRanges>
    <protectedRange sqref="C10" name="Range3"/>
    <protectedRange sqref="C8" name="Range2"/>
    <protectedRange sqref="C4" name="Range1"/>
  </protectedRanges>
  <mergeCells count="8">
    <mergeCell ref="B34:D34"/>
    <mergeCell ref="D23:F23"/>
    <mergeCell ref="D9:F10"/>
    <mergeCell ref="B2:F2"/>
    <mergeCell ref="B6:F6"/>
    <mergeCell ref="D7:F7"/>
    <mergeCell ref="D8:F8"/>
    <mergeCell ref="D22:F22"/>
  </mergeCells>
  <printOptions horizontalCentered="1"/>
  <pageMargins left="0.25" right="0.25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A4F3-6DCA-46F4-AF1E-03D578DE11CC}">
  <sheetPr>
    <pageSetUpPr fitToPage="1"/>
  </sheetPr>
  <dimension ref="A1:I35"/>
  <sheetViews>
    <sheetView topLeftCell="A10" workbookViewId="0">
      <selection activeCell="B14" sqref="B14"/>
    </sheetView>
  </sheetViews>
  <sheetFormatPr defaultColWidth="18" defaultRowHeight="15" x14ac:dyDescent="0.25"/>
  <cols>
    <col min="1" max="1" width="17.42578125" customWidth="1"/>
    <col min="3" max="3" width="19.7109375" bestFit="1" customWidth="1"/>
    <col min="4" max="9" width="16.28515625" customWidth="1"/>
  </cols>
  <sheetData>
    <row r="1" spans="1:9" x14ac:dyDescent="0.25">
      <c r="A1" s="1"/>
      <c r="B1" s="1"/>
      <c r="C1" s="1"/>
      <c r="D1" s="2"/>
      <c r="E1" s="1"/>
      <c r="F1" s="1"/>
      <c r="G1" s="2"/>
      <c r="H1" s="2"/>
      <c r="I1" s="1"/>
    </row>
    <row r="2" spans="1:9" x14ac:dyDescent="0.25">
      <c r="A2" s="1"/>
      <c r="B2" s="1"/>
      <c r="C2" s="1"/>
      <c r="D2" s="2"/>
      <c r="E2" s="1"/>
      <c r="F2" s="1"/>
      <c r="G2" s="2"/>
      <c r="H2" s="2"/>
      <c r="I2" s="1"/>
    </row>
    <row r="3" spans="1:9" x14ac:dyDescent="0.25">
      <c r="A3" s="1"/>
      <c r="B3" s="1"/>
      <c r="C3" s="1"/>
      <c r="D3" s="2"/>
      <c r="E3" s="1"/>
      <c r="F3" s="1"/>
      <c r="G3" s="2"/>
      <c r="H3" s="2"/>
      <c r="I3" s="1"/>
    </row>
    <row r="4" spans="1:9" x14ac:dyDescent="0.25">
      <c r="A4" s="1"/>
      <c r="B4" s="1"/>
      <c r="C4" s="1"/>
      <c r="D4" s="2"/>
      <c r="E4" s="1"/>
      <c r="F4" s="1"/>
      <c r="G4" s="2"/>
      <c r="H4" s="2"/>
      <c r="I4" s="1"/>
    </row>
    <row r="5" spans="1:9" x14ac:dyDescent="0.25">
      <c r="A5" s="1"/>
      <c r="B5" s="1"/>
      <c r="C5" s="1"/>
      <c r="D5" s="2"/>
      <c r="E5" s="1"/>
      <c r="F5" s="1"/>
      <c r="G5" s="2"/>
      <c r="H5" s="2"/>
      <c r="I5" s="1"/>
    </row>
    <row r="6" spans="1:9" s="35" customFormat="1" ht="45" customHeight="1" x14ac:dyDescent="0.25">
      <c r="A6" s="85" t="s">
        <v>20</v>
      </c>
      <c r="B6" s="85"/>
      <c r="C6" s="85"/>
      <c r="D6" s="85"/>
      <c r="E6" s="85"/>
      <c r="F6" s="85"/>
      <c r="G6" s="85"/>
      <c r="H6" s="85"/>
      <c r="I6" s="85"/>
    </row>
    <row r="7" spans="1:9" ht="15.75" x14ac:dyDescent="0.25">
      <c r="A7" s="3"/>
      <c r="B7" s="4"/>
      <c r="C7" s="5"/>
      <c r="D7" s="4"/>
      <c r="E7" s="4"/>
      <c r="F7" s="5"/>
      <c r="G7" s="5"/>
      <c r="I7" s="1"/>
    </row>
    <row r="8" spans="1:9" ht="30" customHeight="1" x14ac:dyDescent="0.25">
      <c r="A8" s="92" t="s">
        <v>42</v>
      </c>
      <c r="B8" s="92"/>
      <c r="C8" s="92"/>
      <c r="D8" s="92"/>
      <c r="E8" s="92"/>
      <c r="F8" s="92"/>
      <c r="G8" s="92"/>
      <c r="H8" s="92"/>
      <c r="I8" s="92"/>
    </row>
    <row r="9" spans="1:9" ht="15.75" x14ac:dyDescent="0.25">
      <c r="A9" s="3"/>
      <c r="B9" s="4"/>
      <c r="C9" s="5"/>
      <c r="D9" s="62"/>
      <c r="E9" s="62"/>
      <c r="F9" s="63"/>
      <c r="G9" s="63"/>
      <c r="I9" s="64"/>
    </row>
    <row r="10" spans="1:9" ht="15.75" x14ac:dyDescent="0.25">
      <c r="A10" s="93" t="s">
        <v>48</v>
      </c>
      <c r="B10" s="93"/>
      <c r="C10" s="93"/>
      <c r="D10" s="93"/>
      <c r="E10" s="93"/>
      <c r="F10" s="93"/>
      <c r="G10" s="93"/>
      <c r="H10" s="93"/>
      <c r="I10" s="93"/>
    </row>
    <row r="11" spans="1:9" x14ac:dyDescent="0.25">
      <c r="A11" s="6"/>
      <c r="B11" s="1"/>
      <c r="C11" s="2"/>
      <c r="D11" s="64"/>
      <c r="E11" s="65"/>
      <c r="F11" s="66"/>
      <c r="G11" s="67"/>
      <c r="H11" s="64"/>
    </row>
    <row r="12" spans="1:9" ht="16.5" thickBot="1" x14ac:dyDescent="0.3">
      <c r="B12" s="7" t="s">
        <v>37</v>
      </c>
      <c r="C12" s="2"/>
    </row>
    <row r="13" spans="1:9" x14ac:dyDescent="0.25">
      <c r="A13" s="8"/>
      <c r="B13" s="9"/>
      <c r="C13" s="9"/>
      <c r="D13" s="9"/>
      <c r="E13" s="9"/>
      <c r="F13" s="9"/>
      <c r="G13" s="9"/>
      <c r="H13" s="9"/>
      <c r="I13" s="68"/>
    </row>
    <row r="14" spans="1:9" x14ac:dyDescent="0.25">
      <c r="A14" s="56" t="s">
        <v>0</v>
      </c>
      <c r="B14" s="54"/>
      <c r="I14" s="69"/>
    </row>
    <row r="15" spans="1:9" ht="30" x14ac:dyDescent="0.25">
      <c r="A15" s="77" t="s">
        <v>47</v>
      </c>
      <c r="B15" s="61">
        <v>230690</v>
      </c>
      <c r="I15" s="69"/>
    </row>
    <row r="16" spans="1:9" ht="30" x14ac:dyDescent="0.25">
      <c r="A16" s="77" t="s">
        <v>41</v>
      </c>
      <c r="B16" s="55">
        <v>221900</v>
      </c>
      <c r="C16" s="38" t="s">
        <v>1</v>
      </c>
      <c r="D16" s="70">
        <f>ROUND((B15-B16)/B15,4)</f>
        <v>3.8100000000000002E-2</v>
      </c>
      <c r="I16" s="69"/>
    </row>
    <row r="17" spans="1:9" x14ac:dyDescent="0.25">
      <c r="A17" s="10"/>
      <c r="I17" s="69"/>
    </row>
    <row r="18" spans="1:9" ht="45" x14ac:dyDescent="0.25">
      <c r="A18" s="10"/>
      <c r="B18" s="36" t="s">
        <v>21</v>
      </c>
      <c r="C18" s="37" t="s">
        <v>40</v>
      </c>
      <c r="D18" t="s">
        <v>2</v>
      </c>
      <c r="E18" s="71" t="s">
        <v>39</v>
      </c>
      <c r="F18" s="35" t="s">
        <v>44</v>
      </c>
      <c r="G18" s="71" t="s">
        <v>25</v>
      </c>
      <c r="H18" s="35" t="s">
        <v>26</v>
      </c>
      <c r="I18" s="72" t="s">
        <v>18</v>
      </c>
    </row>
    <row r="19" spans="1:9" x14ac:dyDescent="0.25">
      <c r="A19" s="19" t="s">
        <v>3</v>
      </c>
      <c r="B19" s="57"/>
      <c r="C19" s="59">
        <v>0.25</v>
      </c>
      <c r="D19" s="15">
        <f>ROUND($B$15*C19,2)</f>
        <v>57672.5</v>
      </c>
      <c r="E19" s="15">
        <f>ROUND($B$16*C19,2)</f>
        <v>55475</v>
      </c>
      <c r="F19">
        <f>ROUNDDOWN(E19/$B$15,4)</f>
        <v>0.2404</v>
      </c>
      <c r="G19" s="15">
        <f>+D19-E19</f>
        <v>2197.5</v>
      </c>
      <c r="H19">
        <f>ROUNDUP(G19/$B$15,4)</f>
        <v>9.5999999999999992E-3</v>
      </c>
      <c r="I19" s="16">
        <f>+F19+H19</f>
        <v>0.25</v>
      </c>
    </row>
    <row r="20" spans="1:9" x14ac:dyDescent="0.25">
      <c r="A20" s="19" t="s">
        <v>4</v>
      </c>
      <c r="B20" s="57"/>
      <c r="C20" s="59"/>
      <c r="D20" s="15">
        <f t="shared" ref="D20:D33" si="0">ROUND($B$15*C20,2)</f>
        <v>0</v>
      </c>
      <c r="E20" s="15">
        <f t="shared" ref="E20:E33" si="1">ROUND($B$16*C20,2)</f>
        <v>0</v>
      </c>
      <c r="F20">
        <f t="shared" ref="F20:F33" si="2">ROUNDDOWN(E20/$B$15,4)</f>
        <v>0</v>
      </c>
      <c r="G20" s="15">
        <f t="shared" ref="G20:G33" si="3">+D20-E20</f>
        <v>0</v>
      </c>
      <c r="H20">
        <f t="shared" ref="H20:H33" si="4">ROUNDUP(G20/$B$15,4)</f>
        <v>0</v>
      </c>
      <c r="I20" s="16">
        <f t="shared" ref="I20:I33" si="5">+F20+H20</f>
        <v>0</v>
      </c>
    </row>
    <row r="21" spans="1:9" x14ac:dyDescent="0.25">
      <c r="A21" s="19" t="s">
        <v>5</v>
      </c>
      <c r="B21" s="57"/>
      <c r="C21" s="59"/>
      <c r="D21" s="15">
        <f t="shared" si="0"/>
        <v>0</v>
      </c>
      <c r="E21" s="15">
        <f t="shared" si="1"/>
        <v>0</v>
      </c>
      <c r="F21">
        <f t="shared" si="2"/>
        <v>0</v>
      </c>
      <c r="G21" s="15">
        <f t="shared" si="3"/>
        <v>0</v>
      </c>
      <c r="H21">
        <f t="shared" si="4"/>
        <v>0</v>
      </c>
      <c r="I21" s="16">
        <f t="shared" si="5"/>
        <v>0</v>
      </c>
    </row>
    <row r="22" spans="1:9" x14ac:dyDescent="0.25">
      <c r="A22" s="19" t="s">
        <v>6</v>
      </c>
      <c r="B22" s="57"/>
      <c r="C22" s="59"/>
      <c r="D22" s="15">
        <f t="shared" si="0"/>
        <v>0</v>
      </c>
      <c r="E22" s="15">
        <f t="shared" si="1"/>
        <v>0</v>
      </c>
      <c r="F22">
        <f t="shared" si="2"/>
        <v>0</v>
      </c>
      <c r="G22" s="15">
        <f t="shared" si="3"/>
        <v>0</v>
      </c>
      <c r="H22">
        <f t="shared" si="4"/>
        <v>0</v>
      </c>
      <c r="I22" s="16">
        <f t="shared" si="5"/>
        <v>0</v>
      </c>
    </row>
    <row r="23" spans="1:9" x14ac:dyDescent="0.25">
      <c r="A23" s="19" t="s">
        <v>7</v>
      </c>
      <c r="B23" s="57"/>
      <c r="C23" s="59"/>
      <c r="D23" s="15">
        <f t="shared" si="0"/>
        <v>0</v>
      </c>
      <c r="E23" s="15">
        <f t="shared" si="1"/>
        <v>0</v>
      </c>
      <c r="F23">
        <f t="shared" si="2"/>
        <v>0</v>
      </c>
      <c r="G23" s="15">
        <f t="shared" si="3"/>
        <v>0</v>
      </c>
      <c r="H23">
        <f t="shared" si="4"/>
        <v>0</v>
      </c>
      <c r="I23" s="16">
        <f t="shared" si="5"/>
        <v>0</v>
      </c>
    </row>
    <row r="24" spans="1:9" x14ac:dyDescent="0.25">
      <c r="A24" s="19" t="s">
        <v>8</v>
      </c>
      <c r="B24" s="57"/>
      <c r="C24" s="59"/>
      <c r="D24" s="15">
        <f t="shared" si="0"/>
        <v>0</v>
      </c>
      <c r="E24" s="15">
        <f t="shared" si="1"/>
        <v>0</v>
      </c>
      <c r="F24">
        <f t="shared" si="2"/>
        <v>0</v>
      </c>
      <c r="G24" s="15">
        <f t="shared" si="3"/>
        <v>0</v>
      </c>
      <c r="H24">
        <f t="shared" si="4"/>
        <v>0</v>
      </c>
      <c r="I24" s="16">
        <f t="shared" si="5"/>
        <v>0</v>
      </c>
    </row>
    <row r="25" spans="1:9" x14ac:dyDescent="0.25">
      <c r="A25" s="19" t="s">
        <v>9</v>
      </c>
      <c r="B25" s="57"/>
      <c r="C25" s="59"/>
      <c r="D25" s="15">
        <f t="shared" si="0"/>
        <v>0</v>
      </c>
      <c r="E25" s="15">
        <f t="shared" si="1"/>
        <v>0</v>
      </c>
      <c r="F25">
        <f t="shared" si="2"/>
        <v>0</v>
      </c>
      <c r="G25" s="15">
        <f t="shared" si="3"/>
        <v>0</v>
      </c>
      <c r="H25">
        <f t="shared" si="4"/>
        <v>0</v>
      </c>
      <c r="I25" s="16">
        <f t="shared" si="5"/>
        <v>0</v>
      </c>
    </row>
    <row r="26" spans="1:9" x14ac:dyDescent="0.25">
      <c r="A26" s="19" t="s">
        <v>10</v>
      </c>
      <c r="B26" s="57"/>
      <c r="C26" s="59"/>
      <c r="D26" s="15">
        <f t="shared" si="0"/>
        <v>0</v>
      </c>
      <c r="E26" s="15">
        <f t="shared" si="1"/>
        <v>0</v>
      </c>
      <c r="F26">
        <f t="shared" si="2"/>
        <v>0</v>
      </c>
      <c r="G26" s="15">
        <f t="shared" si="3"/>
        <v>0</v>
      </c>
      <c r="H26">
        <f t="shared" si="4"/>
        <v>0</v>
      </c>
      <c r="I26" s="16">
        <f t="shared" si="5"/>
        <v>0</v>
      </c>
    </row>
    <row r="27" spans="1:9" x14ac:dyDescent="0.25">
      <c r="A27" s="19" t="s">
        <v>11</v>
      </c>
      <c r="B27" s="57"/>
      <c r="C27" s="59"/>
      <c r="D27" s="15">
        <f t="shared" ref="D27:D29" si="6">ROUND($B$15*C27,2)</f>
        <v>0</v>
      </c>
      <c r="E27" s="15">
        <f t="shared" ref="E27:E29" si="7">ROUND($B$16*C27,2)</f>
        <v>0</v>
      </c>
      <c r="F27">
        <f t="shared" ref="F27:F29" si="8">ROUNDDOWN(E27/$B$15,4)</f>
        <v>0</v>
      </c>
      <c r="G27" s="15">
        <f t="shared" ref="G27:G29" si="9">+D27-E27</f>
        <v>0</v>
      </c>
      <c r="H27">
        <f t="shared" ref="H27:H29" si="10">ROUNDUP(G27/$B$15,4)</f>
        <v>0</v>
      </c>
      <c r="I27" s="16">
        <f t="shared" ref="I27:I29" si="11">+F27+H27</f>
        <v>0</v>
      </c>
    </row>
    <row r="28" spans="1:9" x14ac:dyDescent="0.25">
      <c r="A28" s="19" t="s">
        <v>12</v>
      </c>
      <c r="B28" s="57"/>
      <c r="C28" s="59"/>
      <c r="D28" s="15">
        <f t="shared" si="6"/>
        <v>0</v>
      </c>
      <c r="E28" s="15">
        <f t="shared" si="7"/>
        <v>0</v>
      </c>
      <c r="F28">
        <f t="shared" si="8"/>
        <v>0</v>
      </c>
      <c r="G28" s="15">
        <f t="shared" si="9"/>
        <v>0</v>
      </c>
      <c r="H28">
        <f t="shared" si="10"/>
        <v>0</v>
      </c>
      <c r="I28" s="16">
        <f t="shared" si="11"/>
        <v>0</v>
      </c>
    </row>
    <row r="29" spans="1:9" x14ac:dyDescent="0.25">
      <c r="A29" s="19" t="s">
        <v>13</v>
      </c>
      <c r="B29" s="57"/>
      <c r="C29" s="59"/>
      <c r="D29" s="15">
        <f t="shared" si="6"/>
        <v>0</v>
      </c>
      <c r="E29" s="15">
        <f t="shared" si="7"/>
        <v>0</v>
      </c>
      <c r="F29">
        <f t="shared" si="8"/>
        <v>0</v>
      </c>
      <c r="G29" s="15">
        <f t="shared" si="9"/>
        <v>0</v>
      </c>
      <c r="H29">
        <f t="shared" si="10"/>
        <v>0</v>
      </c>
      <c r="I29" s="16">
        <f t="shared" si="11"/>
        <v>0</v>
      </c>
    </row>
    <row r="30" spans="1:9" x14ac:dyDescent="0.25">
      <c r="A30" s="19" t="s">
        <v>14</v>
      </c>
      <c r="B30" s="57"/>
      <c r="C30" s="59"/>
      <c r="D30" s="15">
        <f t="shared" si="0"/>
        <v>0</v>
      </c>
      <c r="E30" s="15">
        <f t="shared" si="1"/>
        <v>0</v>
      </c>
      <c r="F30">
        <f t="shared" si="2"/>
        <v>0</v>
      </c>
      <c r="G30" s="15">
        <f t="shared" si="3"/>
        <v>0</v>
      </c>
      <c r="H30">
        <f t="shared" si="4"/>
        <v>0</v>
      </c>
      <c r="I30" s="16">
        <f t="shared" si="5"/>
        <v>0</v>
      </c>
    </row>
    <row r="31" spans="1:9" x14ac:dyDescent="0.25">
      <c r="A31" s="19" t="s">
        <v>50</v>
      </c>
      <c r="B31" s="57"/>
      <c r="C31" s="59"/>
      <c r="D31" s="15">
        <f t="shared" si="0"/>
        <v>0</v>
      </c>
      <c r="E31" s="15">
        <f t="shared" si="1"/>
        <v>0</v>
      </c>
      <c r="F31">
        <f t="shared" si="2"/>
        <v>0</v>
      </c>
      <c r="G31" s="15">
        <f t="shared" si="3"/>
        <v>0</v>
      </c>
      <c r="H31">
        <f t="shared" si="4"/>
        <v>0</v>
      </c>
      <c r="I31" s="16">
        <f t="shared" si="5"/>
        <v>0</v>
      </c>
    </row>
    <row r="32" spans="1:9" x14ac:dyDescent="0.25">
      <c r="A32" s="19" t="s">
        <v>51</v>
      </c>
      <c r="B32" s="57"/>
      <c r="C32" s="59"/>
      <c r="D32" s="15">
        <f t="shared" si="0"/>
        <v>0</v>
      </c>
      <c r="E32" s="15">
        <f t="shared" si="1"/>
        <v>0</v>
      </c>
      <c r="F32">
        <f t="shared" si="2"/>
        <v>0</v>
      </c>
      <c r="G32" s="15">
        <f t="shared" si="3"/>
        <v>0</v>
      </c>
      <c r="H32">
        <f t="shared" si="4"/>
        <v>0</v>
      </c>
      <c r="I32" s="16">
        <f t="shared" si="5"/>
        <v>0</v>
      </c>
    </row>
    <row r="33" spans="1:9" ht="15.75" thickBot="1" x14ac:dyDescent="0.3">
      <c r="A33" s="19" t="s">
        <v>52</v>
      </c>
      <c r="B33" s="58"/>
      <c r="C33" s="60"/>
      <c r="D33" s="17">
        <f t="shared" si="0"/>
        <v>0</v>
      </c>
      <c r="E33" s="17">
        <f t="shared" si="1"/>
        <v>0</v>
      </c>
      <c r="F33" s="11">
        <f t="shared" si="2"/>
        <v>0</v>
      </c>
      <c r="G33" s="17">
        <f t="shared" si="3"/>
        <v>0</v>
      </c>
      <c r="H33" s="11">
        <f t="shared" si="4"/>
        <v>0</v>
      </c>
      <c r="I33" s="18">
        <f t="shared" si="5"/>
        <v>0</v>
      </c>
    </row>
    <row r="34" spans="1:9" ht="15.75" thickBot="1" x14ac:dyDescent="0.3">
      <c r="A34" s="12"/>
      <c r="B34" s="11"/>
      <c r="C34" s="13">
        <f t="shared" ref="C34:H34" si="12">SUM(C19:C33)</f>
        <v>0.25</v>
      </c>
      <c r="D34" s="17">
        <f t="shared" si="12"/>
        <v>57672.5</v>
      </c>
      <c r="E34" s="17">
        <f t="shared" si="12"/>
        <v>55475</v>
      </c>
      <c r="F34" s="73">
        <f t="shared" si="12"/>
        <v>0.2404</v>
      </c>
      <c r="G34" s="17">
        <f t="shared" si="12"/>
        <v>2197.5</v>
      </c>
      <c r="H34" s="73">
        <f t="shared" si="12"/>
        <v>9.5999999999999992E-3</v>
      </c>
      <c r="I34" s="74">
        <f>H34+F34</f>
        <v>0.25</v>
      </c>
    </row>
    <row r="35" spans="1:9" x14ac:dyDescent="0.25">
      <c r="A35" s="14" t="s">
        <v>56</v>
      </c>
    </row>
  </sheetData>
  <sheetProtection algorithmName="SHA-512" hashValue="jLYfjo+SnQVr9FBMxCWYZkqKaw6eTEqwhkqkPd5wGcnR3I9kqU1VkGjLVjQ5pOp1xSTFkudCnYWZAFJ+fwvjAQ==" saltValue="yQTWBxVM0SZGN0OWyX1xIA==" spinCount="100000" sheet="1" selectLockedCells="1"/>
  <protectedRanges>
    <protectedRange sqref="B19:B33" name="Range4"/>
    <protectedRange sqref="B14:B16" name="Range1"/>
    <protectedRange sqref="C19:C34" name="Range3"/>
  </protectedRanges>
  <mergeCells count="3">
    <mergeCell ref="A8:I8"/>
    <mergeCell ref="A6:I6"/>
    <mergeCell ref="A10:I10"/>
  </mergeCells>
  <pageMargins left="0.25" right="0.25" top="0.75" bottom="0.75" header="0.3" footer="0.3"/>
  <pageSetup scale="8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Grant</vt:lpstr>
      <vt:lpstr>Multi-Grant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Giehl, Bethanne</dc:creator>
  <cp:lastModifiedBy>Giehl, Bethanne</cp:lastModifiedBy>
  <cp:lastPrinted>2024-10-28T18:44:08Z</cp:lastPrinted>
  <dcterms:created xsi:type="dcterms:W3CDTF">2019-06-05T14:42:02Z</dcterms:created>
  <dcterms:modified xsi:type="dcterms:W3CDTF">2024-10-28T19:16:52Z</dcterms:modified>
</cp:coreProperties>
</file>